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2"/>
  </bookViews>
  <sheets>
    <sheet name="400DH_courbesGazPas" sheetId="1" r:id="rId1"/>
    <sheet name="DRV67" sheetId="2" r:id="rId2"/>
    <sheet name="CalculVitesseRotor" sheetId="3" r:id="rId3"/>
  </sheets>
  <definedNames>
    <definedName name="_xlnm.Print_Area" localSheetId="0">'400DH_courbesGazPas'!$A$1:$N$45</definedName>
  </definedNames>
  <calcPr fullCalcOnLoad="1"/>
</workbook>
</file>

<file path=xl/sharedStrings.xml><?xml version="1.0" encoding="utf-8"?>
<sst xmlns="http://schemas.openxmlformats.org/spreadsheetml/2006/main" count="86" uniqueCount="36">
  <si>
    <t>Réglages mini/maxi mécaniques du pas</t>
  </si>
  <si>
    <t>Valeur Pas (°)</t>
  </si>
  <si>
    <t>Pos. Manche (%)</t>
  </si>
  <si>
    <t>Programmation (%)</t>
  </si>
  <si>
    <t>Courbe de pas</t>
  </si>
  <si>
    <t>Courbe de gaz</t>
  </si>
  <si>
    <t>Interpolation : posManche = A*Pas^2 + B*Pas + C</t>
  </si>
  <si>
    <t>A</t>
  </si>
  <si>
    <t>B</t>
  </si>
  <si>
    <t>C</t>
  </si>
  <si>
    <t>Y</t>
  </si>
  <si>
    <t>X</t>
  </si>
  <si>
    <t>Puissance moteur (%)</t>
  </si>
  <si>
    <t>Phase de vol NOR (Réglages Débutants)</t>
  </si>
  <si>
    <t>Mode d'emploi :</t>
  </si>
  <si>
    <t>du pas (débattements maximum des servos)</t>
  </si>
  <si>
    <t xml:space="preserve">de vol (dans les zones encadrées en rouge </t>
  </si>
  <si>
    <r>
      <t>1)</t>
    </r>
    <r>
      <rPr>
        <sz val="10"/>
        <rFont val="Arial"/>
        <family val="0"/>
      </rPr>
      <t xml:space="preserve"> Renseigner dans la zone encadrée rouge les valeurs mini/maxi</t>
    </r>
  </si>
  <si>
    <r>
      <t>3)</t>
    </r>
    <r>
      <rPr>
        <sz val="10"/>
        <rFont val="Arial"/>
        <family val="0"/>
      </rPr>
      <t xml:space="preserve"> Indiquer la puissance moteur (dans les zones encadrées en rouge)</t>
    </r>
  </si>
  <si>
    <r>
      <t xml:space="preserve">4) </t>
    </r>
    <r>
      <rPr>
        <sz val="10"/>
        <rFont val="Arial"/>
        <family val="0"/>
      </rPr>
      <t>Les valeurs à programmer dans la radio sont dans les zones vertes.</t>
    </r>
  </si>
  <si>
    <t>Phase de vol ST2 (Voltige)</t>
  </si>
  <si>
    <r>
      <t>2)</t>
    </r>
    <r>
      <rPr>
        <sz val="8"/>
        <rFont val="Arial"/>
        <family val="0"/>
      </rPr>
      <t xml:space="preserve"> Indiquer les valeurs de pas souhaités pour les différentes phases</t>
    </r>
  </si>
  <si>
    <t>Phase de vol ST1 (Translations)</t>
  </si>
  <si>
    <t>Nb dents Pignon Moteur :</t>
  </si>
  <si>
    <t>Tour/min rotor :</t>
  </si>
  <si>
    <t>Kv Moteur (tr/min/V) :</t>
  </si>
  <si>
    <t>Nb dents couronne :</t>
  </si>
  <si>
    <t>Rendement Moteur (%) :</t>
  </si>
  <si>
    <t>Tension batterie (V) :</t>
  </si>
  <si>
    <t>Phase de vol NOR (Démarrage/Statio)</t>
  </si>
  <si>
    <t>1 Renseigner les caractéristiques du moteur</t>
  </si>
  <si>
    <t>2. Indiquer les caractéristiques de l'hélico</t>
  </si>
  <si>
    <t>3 Renseigner dans la zone rouge une des valeurs et effacer l'autre</t>
  </si>
  <si>
    <t>CALCUL DU NB DE DENTS D'UN PIGNON OU DU REGIME MOTEUR</t>
  </si>
  <si>
    <t>POUR RADIOCOMMANDE AVEC PLAGE DE -100 à +100</t>
  </si>
  <si>
    <t>POUR RADIOCOMMANDE AVEC PLAGE DE 0 à +100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</si>
</sst>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49">
    <font>
      <sz val="10"/>
      <name val="Arial"/>
      <family val="0"/>
    </font>
    <font>
      <sz val="8"/>
      <name val="Arial"/>
      <family val="0"/>
    </font>
    <font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4.5"/>
      <color indexed="8"/>
      <name val="Arial"/>
      <family val="0"/>
    </font>
    <font>
      <sz val="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thin"/>
    </border>
    <border>
      <left style="medium">
        <color indexed="10"/>
      </left>
      <right style="medium">
        <color indexed="10"/>
      </right>
      <top style="thin"/>
      <bottom style="medium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1" fillId="0" borderId="0" xfId="0" applyFont="1" applyAlignment="1">
      <alignment vertical="center"/>
    </xf>
    <xf numFmtId="0" fontId="7" fillId="34" borderId="26" xfId="0" applyFont="1" applyFill="1" applyBorder="1" applyAlignment="1">
      <alignment horizontal="right" vertical="center"/>
    </xf>
    <xf numFmtId="1" fontId="7" fillId="34" borderId="26" xfId="0" applyNumberFormat="1" applyFont="1" applyFill="1" applyBorder="1" applyAlignment="1">
      <alignment horizontal="right" vertical="center" indent="1"/>
    </xf>
    <xf numFmtId="0" fontId="7" fillId="33" borderId="17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7" fillId="35" borderId="27" xfId="0" applyFont="1" applyFill="1" applyBorder="1" applyAlignment="1">
      <alignment horizontal="right" vertical="center"/>
    </xf>
    <xf numFmtId="172" fontId="7" fillId="35" borderId="28" xfId="0" applyNumberFormat="1" applyFont="1" applyFill="1" applyBorder="1" applyAlignment="1">
      <alignment horizontal="right" vertical="center" indent="1"/>
    </xf>
    <xf numFmtId="172" fontId="7" fillId="35" borderId="29" xfId="0" applyNumberFormat="1" applyFont="1" applyFill="1" applyBorder="1" applyAlignment="1">
      <alignment horizontal="right" vertical="center" indent="1"/>
    </xf>
    <xf numFmtId="0" fontId="1" fillId="0" borderId="10" xfId="0" applyFont="1" applyBorder="1" applyAlignment="1">
      <alignment horizontal="center" vertical="center"/>
    </xf>
    <xf numFmtId="0" fontId="1" fillId="33" borderId="22" xfId="0" applyFont="1" applyFill="1" applyBorder="1" applyAlignment="1">
      <alignment vertical="top"/>
    </xf>
    <xf numFmtId="0" fontId="1" fillId="33" borderId="20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3" fillId="36" borderId="30" xfId="0" applyFont="1" applyFill="1" applyBorder="1" applyAlignment="1">
      <alignment horizontal="right" vertical="center"/>
    </xf>
    <xf numFmtId="1" fontId="3" fillId="36" borderId="30" xfId="0" applyNumberFormat="1" applyFont="1" applyFill="1" applyBorder="1" applyAlignment="1">
      <alignment horizontal="right" vertical="center" indent="1"/>
    </xf>
    <xf numFmtId="0" fontId="0" fillId="0" borderId="0" xfId="0" applyFont="1" applyAlignment="1">
      <alignment vertical="center"/>
    </xf>
    <xf numFmtId="0" fontId="3" fillId="35" borderId="27" xfId="0" applyFont="1" applyFill="1" applyBorder="1" applyAlignment="1">
      <alignment horizontal="right" vertical="center"/>
    </xf>
    <xf numFmtId="1" fontId="3" fillId="36" borderId="28" xfId="0" applyNumberFormat="1" applyFont="1" applyFill="1" applyBorder="1" applyAlignment="1">
      <alignment horizontal="right" vertical="center" indent="1"/>
    </xf>
    <xf numFmtId="1" fontId="3" fillId="36" borderId="29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34" borderId="10" xfId="0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right" vertical="center" indent="1"/>
    </xf>
    <xf numFmtId="0" fontId="7" fillId="35" borderId="10" xfId="0" applyFont="1" applyFill="1" applyBorder="1" applyAlignment="1">
      <alignment horizontal="right" vertical="center"/>
    </xf>
    <xf numFmtId="172" fontId="7" fillId="35" borderId="10" xfId="0" applyNumberFormat="1" applyFont="1" applyFill="1" applyBorder="1" applyAlignment="1">
      <alignment horizontal="right" vertical="center" indent="1"/>
    </xf>
    <xf numFmtId="0" fontId="2" fillId="34" borderId="3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3" xfId="0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right" vertical="center" indent="1"/>
    </xf>
    <xf numFmtId="172" fontId="7" fillId="0" borderId="13" xfId="0" applyNumberFormat="1" applyFont="1" applyFill="1" applyBorder="1" applyAlignment="1">
      <alignment horizontal="right" vertical="center" indent="1"/>
    </xf>
    <xf numFmtId="1" fontId="3" fillId="0" borderId="13" xfId="0" applyNumberFormat="1" applyFont="1" applyFill="1" applyBorder="1" applyAlignment="1">
      <alignment horizontal="right" vertical="center" indent="1"/>
    </xf>
    <xf numFmtId="0" fontId="0" fillId="0" borderId="16" xfId="0" applyFill="1" applyBorder="1" applyAlignment="1">
      <alignment vertical="center"/>
    </xf>
    <xf numFmtId="0" fontId="0" fillId="37" borderId="0" xfId="0" applyFill="1" applyAlignment="1">
      <alignment vertical="center"/>
    </xf>
    <xf numFmtId="0" fontId="0" fillId="37" borderId="0" xfId="0" applyFill="1" applyBorder="1" applyAlignment="1">
      <alignment vertical="center"/>
    </xf>
    <xf numFmtId="0" fontId="1" fillId="3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1" fillId="37" borderId="17" xfId="0" applyFont="1" applyFill="1" applyBorder="1" applyAlignment="1">
      <alignment vertical="center"/>
    </xf>
    <xf numFmtId="0" fontId="0" fillId="37" borderId="17" xfId="0" applyFont="1" applyFill="1" applyBorder="1" applyAlignment="1">
      <alignment vertical="center"/>
    </xf>
    <xf numFmtId="172" fontId="7" fillId="37" borderId="13" xfId="0" applyNumberFormat="1" applyFont="1" applyFill="1" applyBorder="1" applyAlignment="1">
      <alignment horizontal="right" vertical="center" indent="1"/>
    </xf>
    <xf numFmtId="1" fontId="3" fillId="37" borderId="13" xfId="0" applyNumberFormat="1" applyFont="1" applyFill="1" applyBorder="1" applyAlignment="1">
      <alignment horizontal="right" vertical="center" indent="1"/>
    </xf>
    <xf numFmtId="0" fontId="3" fillId="0" borderId="18" xfId="0" applyFont="1" applyBorder="1" applyAlignment="1">
      <alignment horizontal="right"/>
    </xf>
    <xf numFmtId="0" fontId="3" fillId="35" borderId="31" xfId="0" applyFont="1" applyFill="1" applyBorder="1" applyAlignment="1">
      <alignment horizontal="center"/>
    </xf>
    <xf numFmtId="0" fontId="3" fillId="0" borderId="36" xfId="0" applyFont="1" applyBorder="1" applyAlignment="1">
      <alignment horizontal="right"/>
    </xf>
    <xf numFmtId="2" fontId="3" fillId="35" borderId="3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9" fontId="0" fillId="0" borderId="0" xfId="5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9" fontId="0" fillId="0" borderId="37" xfId="52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0" xfId="0" applyFont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"/>
          <c:w val="0.9547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'400DH_courbesGazPas'!$C$6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'400DH_courbesGazPas'!$D$5:$F$5</c:f>
              <c:numCache/>
            </c:numRef>
          </c:xVal>
          <c:yVal>
            <c:numRef>
              <c:f>'400DH_courbesGazPas'!$D$6:$F$6</c:f>
              <c:numCache/>
            </c:numRef>
          </c:yVal>
          <c:smooth val="1"/>
        </c:ser>
        <c:axId val="19623507"/>
        <c:axId val="42393836"/>
      </c:scatterChart>
      <c:valAx>
        <c:axId val="19623507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3836"/>
        <c:crosses val="autoZero"/>
        <c:crossBetween val="midCat"/>
        <c:dispUnits/>
        <c:majorUnit val="25"/>
      </c:valAx>
      <c:valAx>
        <c:axId val="4239383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25"/>
          <c:y val="0.15"/>
          <c:w val="0.35575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"/>
          <c:w val="0.969"/>
          <c:h val="0.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'400DH_courbesGazPas'!$C$14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'400DH_courbesGazPas'!$D$13:$H$13</c:f>
              <c:numCache/>
            </c:numRef>
          </c:xVal>
          <c:yVal>
            <c:numRef>
              <c:f>'400DH_courbesGazPas'!$D$14:$H$14</c:f>
              <c:numCache/>
            </c:numRef>
          </c:yVal>
          <c:smooth val="1"/>
        </c:ser>
        <c:axId val="46000205"/>
        <c:axId val="11348662"/>
      </c:scatterChart>
      <c:scatterChart>
        <c:scatterStyle val="lineMarker"/>
        <c:varyColors val="0"/>
        <c:ser>
          <c:idx val="1"/>
          <c:order val="1"/>
          <c:tx>
            <c:strRef>
              <c:f>'400DH_courbesGazPas'!$C$19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'400DH_courbesGazPas'!$D$13:$H$13</c:f>
              <c:numCache/>
            </c:numRef>
          </c:xVal>
          <c:yVal>
            <c:numRef>
              <c:f>'400DH_courbesGazPas'!$D$19:$H$19</c:f>
              <c:numCache/>
            </c:numRef>
          </c:yVal>
          <c:smooth val="0"/>
        </c:ser>
        <c:axId val="35029095"/>
        <c:axId val="46826400"/>
      </c:scatterChart>
      <c:valAx>
        <c:axId val="4600020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crossBetween val="midCat"/>
        <c:dispUnits/>
        <c:majorUnit val="25"/>
      </c:valAx>
      <c:valAx>
        <c:axId val="113486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crossBetween val="midCat"/>
        <c:dispUnits/>
      </c:valAx>
      <c:valAx>
        <c:axId val="35029095"/>
        <c:scaling>
          <c:orientation val="minMax"/>
        </c:scaling>
        <c:axPos val="b"/>
        <c:delete val="1"/>
        <c:majorTickMark val="out"/>
        <c:minorTickMark val="none"/>
        <c:tickLblPos val="none"/>
        <c:crossAx val="46826400"/>
        <c:crosses val="max"/>
        <c:crossBetween val="midCat"/>
        <c:dispUnits/>
      </c:valAx>
      <c:valAx>
        <c:axId val="46826400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02909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825"/>
          <c:y val="0.60875"/>
          <c:w val="0.47225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69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'400DH_courbesGazPas'!$C$27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'400DH_courbesGazPas'!$D$26:$H$26</c:f>
              <c:numCache/>
            </c:numRef>
          </c:xVal>
          <c:yVal>
            <c:numRef>
              <c:f>'400DH_courbesGazPas'!$D$27:$H$27</c:f>
              <c:numCache/>
            </c:numRef>
          </c:yVal>
          <c:smooth val="1"/>
        </c:ser>
        <c:axId val="18784417"/>
        <c:axId val="34842026"/>
      </c:scatterChart>
      <c:scatterChart>
        <c:scatterStyle val="lineMarker"/>
        <c:varyColors val="0"/>
        <c:ser>
          <c:idx val="1"/>
          <c:order val="1"/>
          <c:tx>
            <c:strRef>
              <c:f>'400DH_courbesGazPas'!$C$32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'400DH_courbesGazPas'!$D$26:$H$26</c:f>
              <c:numCache/>
            </c:numRef>
          </c:xVal>
          <c:yVal>
            <c:numRef>
              <c:f>'400DH_courbesGazPas'!$D$32:$H$32</c:f>
              <c:numCache/>
            </c:numRef>
          </c:yVal>
          <c:smooth val="0"/>
        </c:ser>
        <c:axId val="45142779"/>
        <c:axId val="3631828"/>
      </c:scatterChart>
      <c:valAx>
        <c:axId val="18784417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crossBetween val="midCat"/>
        <c:dispUnits/>
        <c:majorUnit val="25"/>
      </c:valAx>
      <c:valAx>
        <c:axId val="34842026"/>
        <c:scaling>
          <c:orientation val="minMax"/>
          <c:max val="12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crossBetween val="midCat"/>
        <c:dispUnits/>
        <c:majorUnit val="2"/>
        <c:minorUnit val="0.5"/>
      </c:valAx>
      <c:valAx>
        <c:axId val="45142779"/>
        <c:scaling>
          <c:orientation val="minMax"/>
        </c:scaling>
        <c:axPos val="b"/>
        <c:delete val="1"/>
        <c:majorTickMark val="out"/>
        <c:minorTickMark val="none"/>
        <c:tickLblPos val="none"/>
        <c:crossAx val="3631828"/>
        <c:crosses val="max"/>
        <c:crossBetween val="midCat"/>
        <c:dispUnits/>
      </c:valAx>
      <c:valAx>
        <c:axId val="3631828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4277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.74875"/>
          <c:w val="0.464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69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'400DH_courbesGazPas'!$C$39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'400DH_courbesGazPas'!$D$38:$H$38</c:f>
              <c:numCache/>
            </c:numRef>
          </c:xVal>
          <c:yVal>
            <c:numRef>
              <c:f>'400DH_courbesGazPas'!$D$39:$H$39</c:f>
              <c:numCache/>
            </c:numRef>
          </c:yVal>
          <c:smooth val="1"/>
        </c:ser>
        <c:axId val="32686453"/>
        <c:axId val="25742622"/>
      </c:scatterChart>
      <c:scatterChart>
        <c:scatterStyle val="lineMarker"/>
        <c:varyColors val="0"/>
        <c:ser>
          <c:idx val="1"/>
          <c:order val="1"/>
          <c:tx>
            <c:strRef>
              <c:f>'400DH_courbesGazPas'!$C$44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'400DH_courbesGazPas'!$D$38:$H$38</c:f>
              <c:numCache/>
            </c:numRef>
          </c:xVal>
          <c:yVal>
            <c:numRef>
              <c:f>'400DH_courbesGazPas'!$D$44:$H$44</c:f>
              <c:numCache/>
            </c:numRef>
          </c:yVal>
          <c:smooth val="0"/>
        </c:ser>
        <c:axId val="30357007"/>
        <c:axId val="4777608"/>
      </c:scatterChart>
      <c:valAx>
        <c:axId val="3268645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42622"/>
        <c:crosses val="autoZero"/>
        <c:crossBetween val="midCat"/>
        <c:dispUnits/>
        <c:majorUnit val="25"/>
      </c:valAx>
      <c:valAx>
        <c:axId val="25742622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crossBetween val="midCat"/>
        <c:dispUnits/>
        <c:majorUnit val="2"/>
        <c:minorUnit val="0.5"/>
      </c:valAx>
      <c:valAx>
        <c:axId val="30357007"/>
        <c:scaling>
          <c:orientation val="minMax"/>
        </c:scaling>
        <c:axPos val="b"/>
        <c:delete val="1"/>
        <c:majorTickMark val="out"/>
        <c:minorTickMark val="none"/>
        <c:tickLblPos val="none"/>
        <c:crossAx val="4777608"/>
        <c:crosses val="max"/>
        <c:crossBetween val="midCat"/>
        <c:dispUnits/>
      </c:valAx>
      <c:valAx>
        <c:axId val="477760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570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"/>
          <c:y val="0.70375"/>
          <c:w val="0.4462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55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DRV67!$C$6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DRV67!$D$5:$F$5</c:f>
              <c:numCache/>
            </c:numRef>
          </c:xVal>
          <c:yVal>
            <c:numRef>
              <c:f>DRV67!$D$6:$F$6</c:f>
              <c:numCache/>
            </c:numRef>
          </c:yVal>
          <c:smooth val="1"/>
        </c:ser>
        <c:axId val="42998473"/>
        <c:axId val="51441938"/>
      </c:scatterChart>
      <c:valAx>
        <c:axId val="42998473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41938"/>
        <c:crosses val="autoZero"/>
        <c:crossBetween val="midCat"/>
        <c:dispUnits/>
        <c:majorUnit val="25"/>
      </c:valAx>
      <c:valAx>
        <c:axId val="51441938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98473"/>
        <c:crosses val="autoZero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7"/>
          <c:y val="0.15"/>
          <c:w val="0.349"/>
          <c:h val="0.1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-0.0055"/>
          <c:w val="0.9692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DRV67!$C$14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DRV67!$D$13:$H$13</c:f>
              <c:numCache/>
            </c:numRef>
          </c:xVal>
          <c:yVal>
            <c:numRef>
              <c:f>DRV67!$D$14:$H$14</c:f>
              <c:numCache/>
            </c:numRef>
          </c:yVal>
          <c:smooth val="1"/>
        </c:ser>
        <c:axId val="60324259"/>
        <c:axId val="6047420"/>
      </c:scatterChart>
      <c:scatterChart>
        <c:scatterStyle val="lineMarker"/>
        <c:varyColors val="0"/>
        <c:ser>
          <c:idx val="1"/>
          <c:order val="1"/>
          <c:tx>
            <c:strRef>
              <c:f>DRV67!$C$19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DRV67!$D$13:$H$13</c:f>
              <c:numCache/>
            </c:numRef>
          </c:xVal>
          <c:yVal>
            <c:numRef>
              <c:f>DRV67!$D$19:$H$19</c:f>
              <c:numCache/>
            </c:numRef>
          </c:yVal>
          <c:smooth val="0"/>
        </c:ser>
        <c:axId val="54426781"/>
        <c:axId val="20078982"/>
      </c:scatterChart>
      <c:valAx>
        <c:axId val="6032425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7420"/>
        <c:crosses val="autoZero"/>
        <c:crossBetween val="midCat"/>
        <c:dispUnits/>
        <c:majorUnit val="25"/>
      </c:valAx>
      <c:valAx>
        <c:axId val="60474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crossBetween val="midCat"/>
        <c:dispUnits/>
      </c:valAx>
      <c:valAx>
        <c:axId val="54426781"/>
        <c:scaling>
          <c:orientation val="minMax"/>
        </c:scaling>
        <c:axPos val="b"/>
        <c:delete val="1"/>
        <c:majorTickMark val="out"/>
        <c:minorTickMark val="none"/>
        <c:tickLblPos val="none"/>
        <c:crossAx val="20078982"/>
        <c:crosses val="max"/>
        <c:crossBetween val="midCat"/>
        <c:dispUnits/>
      </c:valAx>
      <c:valAx>
        <c:axId val="2007898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67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9"/>
          <c:y val="0.60875"/>
          <c:w val="0.47225"/>
          <c:h val="0.2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69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DRV67!$C$27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DRV67!$D$26:$H$26</c:f>
              <c:numCache/>
            </c:numRef>
          </c:xVal>
          <c:yVal>
            <c:numRef>
              <c:f>DRV67!$D$27:$H$27</c:f>
              <c:numCache/>
            </c:numRef>
          </c:yVal>
          <c:smooth val="1"/>
        </c:ser>
        <c:axId val="46493111"/>
        <c:axId val="15784816"/>
      </c:scatterChart>
      <c:scatterChart>
        <c:scatterStyle val="lineMarker"/>
        <c:varyColors val="0"/>
        <c:ser>
          <c:idx val="1"/>
          <c:order val="1"/>
          <c:tx>
            <c:strRef>
              <c:f>DRV67!$C$32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DRV67!$D$26:$H$26</c:f>
              <c:numCache/>
            </c:numRef>
          </c:xVal>
          <c:yVal>
            <c:numRef>
              <c:f>DRV67!$D$32:$H$32</c:f>
              <c:numCache/>
            </c:numRef>
          </c:yVal>
          <c:smooth val="0"/>
        </c:ser>
        <c:axId val="7845617"/>
        <c:axId val="3501690"/>
      </c:scatterChart>
      <c:valAx>
        <c:axId val="4649311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4816"/>
        <c:crosses val="autoZero"/>
        <c:crossBetween val="midCat"/>
        <c:dispUnits/>
        <c:majorUnit val="25"/>
      </c:valAx>
      <c:valAx>
        <c:axId val="15784816"/>
        <c:scaling>
          <c:orientation val="minMax"/>
          <c:max val="12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crossBetween val="midCat"/>
        <c:dispUnits/>
        <c:majorUnit val="2"/>
        <c:minorUnit val="0.5"/>
      </c:valAx>
      <c:valAx>
        <c:axId val="7845617"/>
        <c:scaling>
          <c:orientation val="minMax"/>
        </c:scaling>
        <c:axPos val="b"/>
        <c:delete val="1"/>
        <c:majorTickMark val="out"/>
        <c:minorTickMark val="none"/>
        <c:tickLblPos val="none"/>
        <c:crossAx val="3501690"/>
        <c:crosses val="max"/>
        <c:crossBetween val="midCat"/>
        <c:dispUnits/>
      </c:valAx>
      <c:valAx>
        <c:axId val="3501690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456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7"/>
          <c:y val="0.74875"/>
          <c:w val="0.4645"/>
          <c:h val="0.2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"/>
          <c:w val="0.969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DRV67!$C$39</c:f>
              <c:strCache>
                <c:ptCount val="1"/>
                <c:pt idx="0">
                  <c:v>Valeur Pas (°)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DRV67!$D$38:$H$38</c:f>
              <c:numCache/>
            </c:numRef>
          </c:xVal>
          <c:yVal>
            <c:numRef>
              <c:f>DRV67!$D$39:$H$39</c:f>
              <c:numCache/>
            </c:numRef>
          </c:yVal>
          <c:smooth val="1"/>
        </c:ser>
        <c:axId val="31515211"/>
        <c:axId val="15201444"/>
      </c:scatterChart>
      <c:scatterChart>
        <c:scatterStyle val="lineMarker"/>
        <c:varyColors val="0"/>
        <c:ser>
          <c:idx val="1"/>
          <c:order val="1"/>
          <c:tx>
            <c:strRef>
              <c:f>DRV67!$C$44</c:f>
              <c:strCache>
                <c:ptCount val="1"/>
                <c:pt idx="0">
                  <c:v>Puissance moteur (%)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DRV67!$D$38:$H$38</c:f>
              <c:numCache/>
            </c:numRef>
          </c:xVal>
          <c:yVal>
            <c:numRef>
              <c:f>DRV67!$D$44:$H$44</c:f>
              <c:numCache/>
            </c:numRef>
          </c:yVal>
          <c:smooth val="0"/>
        </c:ser>
        <c:axId val="2595269"/>
        <c:axId val="23357422"/>
      </c:scatterChart>
      <c:valAx>
        <c:axId val="3151521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01444"/>
        <c:crosses val="autoZero"/>
        <c:crossBetween val="midCat"/>
        <c:dispUnits/>
        <c:majorUnit val="25"/>
      </c:valAx>
      <c:valAx>
        <c:axId val="15201444"/>
        <c:scaling>
          <c:orientation val="minMax"/>
          <c:max val="12"/>
          <c:min val="-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crossBetween val="midCat"/>
        <c:dispUnits/>
        <c:majorUnit val="2"/>
        <c:minorUnit val="0.5"/>
      </c:valAx>
      <c:valAx>
        <c:axId val="2595269"/>
        <c:scaling>
          <c:orientation val="minMax"/>
        </c:scaling>
        <c:axPos val="b"/>
        <c:delete val="1"/>
        <c:majorTickMark val="out"/>
        <c:minorTickMark val="none"/>
        <c:tickLblPos val="none"/>
        <c:crossAx val="23357422"/>
        <c:crosses val="max"/>
        <c:crossBetween val="midCat"/>
        <c:dispUnits/>
      </c:valAx>
      <c:valAx>
        <c:axId val="23357422"/>
        <c:scaling>
          <c:orientation val="minMax"/>
          <c:max val="1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2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85"/>
          <c:y val="0.0635"/>
          <c:w val="0.44625"/>
          <c:h val="0.2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</xdr:row>
      <xdr:rowOff>0</xdr:rowOff>
    </xdr:from>
    <xdr:to>
      <xdr:col>13</xdr:col>
      <xdr:colOff>152400</xdr:colOff>
      <xdr:row>8</xdr:row>
      <xdr:rowOff>104775</xdr:rowOff>
    </xdr:to>
    <xdr:graphicFrame>
      <xdr:nvGraphicFramePr>
        <xdr:cNvPr id="1" name="Chart 1"/>
        <xdr:cNvGraphicFramePr/>
      </xdr:nvGraphicFramePr>
      <xdr:xfrm>
        <a:off x="5257800" y="76200"/>
        <a:ext cx="305752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9</xdr:row>
      <xdr:rowOff>114300</xdr:rowOff>
    </xdr:from>
    <xdr:to>
      <xdr:col>13</xdr:col>
      <xdr:colOff>361950</xdr:colOff>
      <xdr:row>21</xdr:row>
      <xdr:rowOff>28575</xdr:rowOff>
    </xdr:to>
    <xdr:graphicFrame>
      <xdr:nvGraphicFramePr>
        <xdr:cNvPr id="2" name="Chart 2"/>
        <xdr:cNvGraphicFramePr/>
      </xdr:nvGraphicFramePr>
      <xdr:xfrm>
        <a:off x="5353050" y="1676400"/>
        <a:ext cx="31718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21</xdr:row>
      <xdr:rowOff>76200</xdr:rowOff>
    </xdr:from>
    <xdr:to>
      <xdr:col>13</xdr:col>
      <xdr:colOff>381000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5362575" y="3562350"/>
        <a:ext cx="3181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33</xdr:row>
      <xdr:rowOff>200025</xdr:rowOff>
    </xdr:from>
    <xdr:to>
      <xdr:col>13</xdr:col>
      <xdr:colOff>400050</xdr:colOff>
      <xdr:row>44</xdr:row>
      <xdr:rowOff>47625</xdr:rowOff>
    </xdr:to>
    <xdr:graphicFrame>
      <xdr:nvGraphicFramePr>
        <xdr:cNvPr id="4" name="Chart 4"/>
        <xdr:cNvGraphicFramePr/>
      </xdr:nvGraphicFramePr>
      <xdr:xfrm>
        <a:off x="5381625" y="5562600"/>
        <a:ext cx="31813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0</xdr:row>
      <xdr:rowOff>66675</xdr:rowOff>
    </xdr:from>
    <xdr:to>
      <xdr:col>12</xdr:col>
      <xdr:colOff>523875</xdr:colOff>
      <xdr:row>8</xdr:row>
      <xdr:rowOff>95250</xdr:rowOff>
    </xdr:to>
    <xdr:graphicFrame>
      <xdr:nvGraphicFramePr>
        <xdr:cNvPr id="1" name="Chart 2"/>
        <xdr:cNvGraphicFramePr/>
      </xdr:nvGraphicFramePr>
      <xdr:xfrm>
        <a:off x="4943475" y="66675"/>
        <a:ext cx="3114675" cy="141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104775</xdr:colOff>
      <xdr:row>9</xdr:row>
      <xdr:rowOff>114300</xdr:rowOff>
    </xdr:from>
    <xdr:to>
      <xdr:col>13</xdr:col>
      <xdr:colOff>361950</xdr:colOff>
      <xdr:row>21</xdr:row>
      <xdr:rowOff>28575</xdr:rowOff>
    </xdr:to>
    <xdr:graphicFrame>
      <xdr:nvGraphicFramePr>
        <xdr:cNvPr id="2" name="Chart 4"/>
        <xdr:cNvGraphicFramePr/>
      </xdr:nvGraphicFramePr>
      <xdr:xfrm>
        <a:off x="5353050" y="1676400"/>
        <a:ext cx="31718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114300</xdr:colOff>
      <xdr:row>21</xdr:row>
      <xdr:rowOff>76200</xdr:rowOff>
    </xdr:from>
    <xdr:to>
      <xdr:col>13</xdr:col>
      <xdr:colOff>381000</xdr:colOff>
      <xdr:row>33</xdr:row>
      <xdr:rowOff>104775</xdr:rowOff>
    </xdr:to>
    <xdr:graphicFrame>
      <xdr:nvGraphicFramePr>
        <xdr:cNvPr id="3" name="Chart 5"/>
        <xdr:cNvGraphicFramePr/>
      </xdr:nvGraphicFramePr>
      <xdr:xfrm>
        <a:off x="5362575" y="3562350"/>
        <a:ext cx="3181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133350</xdr:colOff>
      <xdr:row>33</xdr:row>
      <xdr:rowOff>200025</xdr:rowOff>
    </xdr:from>
    <xdr:to>
      <xdr:col>13</xdr:col>
      <xdr:colOff>400050</xdr:colOff>
      <xdr:row>44</xdr:row>
      <xdr:rowOff>47625</xdr:rowOff>
    </xdr:to>
    <xdr:graphicFrame>
      <xdr:nvGraphicFramePr>
        <xdr:cNvPr id="4" name="Chart 6"/>
        <xdr:cNvGraphicFramePr/>
      </xdr:nvGraphicFramePr>
      <xdr:xfrm>
        <a:off x="5381625" y="5562600"/>
        <a:ext cx="3181350" cy="1885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showGridLines="0" zoomScalePageLayoutView="0" workbookViewId="0" topLeftCell="A1">
      <selection activeCell="O13" sqref="O13:Q25"/>
    </sheetView>
  </sheetViews>
  <sheetFormatPr defaultColWidth="11.421875" defaultRowHeight="12.75"/>
  <cols>
    <col min="1" max="1" width="3.28125" style="1" customWidth="1"/>
    <col min="2" max="2" width="4.140625" style="1" customWidth="1"/>
    <col min="3" max="3" width="20.140625" style="1" customWidth="1"/>
    <col min="4" max="8" width="9.57421875" style="1" customWidth="1"/>
    <col min="9" max="9" width="3.28125" style="1" customWidth="1"/>
    <col min="10" max="12" width="11.421875" style="1" customWidth="1"/>
    <col min="13" max="13" width="9.421875" style="1" customWidth="1"/>
    <col min="14" max="16" width="11.421875" style="1" customWidth="1"/>
    <col min="17" max="17" width="12.57421875" style="1" customWidth="1"/>
    <col min="18" max="16384" width="11.421875" style="1" customWidth="1"/>
  </cols>
  <sheetData>
    <row r="1" ht="6" customHeight="1" thickBot="1"/>
    <row r="2" spans="1:19" ht="10.5" customHeight="1" thickBot="1">
      <c r="A2" s="61"/>
      <c r="B2" s="62"/>
      <c r="C2" s="62"/>
      <c r="D2" s="62"/>
      <c r="E2" s="62"/>
      <c r="F2" s="62"/>
      <c r="G2" s="62"/>
      <c r="H2" s="61"/>
      <c r="I2" s="61"/>
      <c r="O2" s="11" t="s">
        <v>14</v>
      </c>
      <c r="P2" s="12"/>
      <c r="Q2" s="3"/>
      <c r="R2" s="3"/>
      <c r="S2" s="4"/>
    </row>
    <row r="3" spans="1:19" ht="18.75">
      <c r="A3" s="61"/>
      <c r="B3" s="88" t="s">
        <v>0</v>
      </c>
      <c r="C3" s="89"/>
      <c r="D3" s="89"/>
      <c r="E3" s="89"/>
      <c r="F3" s="89"/>
      <c r="G3" s="90"/>
      <c r="H3" s="61"/>
      <c r="I3" s="61"/>
      <c r="J3" s="1" t="s">
        <v>6</v>
      </c>
      <c r="O3" s="19" t="s">
        <v>17</v>
      </c>
      <c r="P3" s="5"/>
      <c r="Q3" s="5"/>
      <c r="R3" s="5"/>
      <c r="S3" s="6"/>
    </row>
    <row r="4" spans="1:19" ht="12.75">
      <c r="A4" s="61"/>
      <c r="B4" s="41"/>
      <c r="C4" s="39"/>
      <c r="D4" s="39">
        <v>1</v>
      </c>
      <c r="E4" s="39">
        <v>2</v>
      </c>
      <c r="F4" s="39">
        <v>3</v>
      </c>
      <c r="G4" s="40"/>
      <c r="H4" s="61"/>
      <c r="I4" s="61"/>
      <c r="O4" s="15" t="s">
        <v>15</v>
      </c>
      <c r="P4" s="13"/>
      <c r="Q4" s="13"/>
      <c r="R4" s="13"/>
      <c r="S4" s="14"/>
    </row>
    <row r="5" spans="1:19" s="20" customFormat="1" ht="14.25" customHeight="1">
      <c r="A5" s="63"/>
      <c r="B5" s="42"/>
      <c r="C5" s="50" t="s">
        <v>2</v>
      </c>
      <c r="D5" s="51">
        <v>0</v>
      </c>
      <c r="E5" s="51">
        <v>50</v>
      </c>
      <c r="F5" s="51">
        <v>100</v>
      </c>
      <c r="G5" s="43" t="s">
        <v>10</v>
      </c>
      <c r="H5" s="63"/>
      <c r="I5" s="63"/>
      <c r="O5" s="23" t="s">
        <v>21</v>
      </c>
      <c r="P5" s="24"/>
      <c r="Q5" s="24"/>
      <c r="R5" s="24"/>
      <c r="S5" s="25"/>
    </row>
    <row r="6" spans="1:19" s="20" customFormat="1" ht="14.25" customHeight="1">
      <c r="A6" s="63"/>
      <c r="B6" s="42"/>
      <c r="C6" s="52" t="s">
        <v>1</v>
      </c>
      <c r="D6" s="53">
        <v>-12.5</v>
      </c>
      <c r="E6" s="53">
        <v>0</v>
      </c>
      <c r="F6" s="53">
        <v>14.2</v>
      </c>
      <c r="G6" s="43" t="s">
        <v>11</v>
      </c>
      <c r="H6" s="63"/>
      <c r="I6" s="63"/>
      <c r="J6" s="29" t="s">
        <v>7</v>
      </c>
      <c r="K6" s="29" t="s">
        <v>8</v>
      </c>
      <c r="L6" s="29" t="s">
        <v>9</v>
      </c>
      <c r="O6" s="30" t="s">
        <v>16</v>
      </c>
      <c r="P6" s="31"/>
      <c r="Q6" s="31"/>
      <c r="R6" s="31"/>
      <c r="S6" s="32"/>
    </row>
    <row r="7" spans="1:19" ht="20.25" customHeight="1" thickBot="1">
      <c r="A7" s="61"/>
      <c r="B7" s="44"/>
      <c r="C7" s="45"/>
      <c r="D7" s="45"/>
      <c r="E7" s="45"/>
      <c r="F7" s="45"/>
      <c r="G7" s="46"/>
      <c r="H7" s="61"/>
      <c r="I7" s="61"/>
      <c r="J7" s="2">
        <f>((E5-F5)*(D6-E6)-(D5-E5)*(E6-F6))/((E6*E6-F6*F6)*(D6-E6)-(D6*D6-E6*E6)*(E6-F6))</f>
        <v>-0.017935327319723585</v>
      </c>
      <c r="K7" s="2">
        <f>(D5-E5)/(D6-E6)-J7*(D6+E6)</f>
        <v>3.775808408503455</v>
      </c>
      <c r="L7" s="2">
        <f>F5-J7*F6*F6-K7*F6</f>
        <v>50</v>
      </c>
      <c r="O7" s="16" t="s">
        <v>18</v>
      </c>
      <c r="P7" s="17"/>
      <c r="Q7" s="17"/>
      <c r="R7" s="17"/>
      <c r="S7" s="18"/>
    </row>
    <row r="8" spans="1:19" ht="12.75">
      <c r="A8" s="61"/>
      <c r="B8" s="61"/>
      <c r="C8" s="61"/>
      <c r="D8" s="61"/>
      <c r="E8" s="61"/>
      <c r="F8" s="61"/>
      <c r="G8" s="61"/>
      <c r="H8" s="61"/>
      <c r="I8" s="61"/>
      <c r="O8" s="10" t="s">
        <v>19</v>
      </c>
      <c r="P8" s="5"/>
      <c r="Q8" s="5"/>
      <c r="R8" s="5"/>
      <c r="S8" s="6"/>
    </row>
    <row r="9" spans="15:19" ht="13.5" thickBot="1">
      <c r="O9" s="7"/>
      <c r="P9" s="8"/>
      <c r="Q9" s="8"/>
      <c r="R9" s="8"/>
      <c r="S9" s="9"/>
    </row>
    <row r="10" spans="2:9" ht="18.75">
      <c r="B10" s="88" t="s">
        <v>29</v>
      </c>
      <c r="C10" s="89"/>
      <c r="D10" s="89"/>
      <c r="E10" s="89"/>
      <c r="F10" s="89"/>
      <c r="G10" s="89"/>
      <c r="H10" s="89"/>
      <c r="I10" s="54"/>
    </row>
    <row r="11" spans="2:9" ht="12.75">
      <c r="B11" s="41"/>
      <c r="C11" s="47" t="s">
        <v>4</v>
      </c>
      <c r="D11" s="39"/>
      <c r="E11" s="39"/>
      <c r="F11" s="39"/>
      <c r="G11" s="39"/>
      <c r="H11" s="39"/>
      <c r="I11" s="56"/>
    </row>
    <row r="12" spans="2:9" ht="6" customHeight="1">
      <c r="B12" s="41"/>
      <c r="C12" s="39"/>
      <c r="D12" s="39"/>
      <c r="E12" s="39"/>
      <c r="F12" s="39"/>
      <c r="G12" s="39"/>
      <c r="H12" s="39"/>
      <c r="I12" s="56"/>
    </row>
    <row r="13" spans="2:17" s="20" customFormat="1" ht="14.25" customHeight="1" thickBot="1">
      <c r="B13" s="42"/>
      <c r="C13" s="21" t="s">
        <v>2</v>
      </c>
      <c r="D13" s="22">
        <v>0</v>
      </c>
      <c r="E13" s="22">
        <v>25</v>
      </c>
      <c r="F13" s="22">
        <v>50</v>
      </c>
      <c r="G13" s="22">
        <v>75</v>
      </c>
      <c r="H13" s="22">
        <v>100</v>
      </c>
      <c r="I13" s="57"/>
      <c r="O13" s="91" t="s">
        <v>35</v>
      </c>
      <c r="P13" s="91"/>
      <c r="Q13" s="91"/>
    </row>
    <row r="14" spans="2:17" s="20" customFormat="1" ht="14.25" customHeight="1" thickBot="1">
      <c r="B14" s="70"/>
      <c r="C14" s="26" t="s">
        <v>1</v>
      </c>
      <c r="D14" s="27">
        <v>-5</v>
      </c>
      <c r="E14" s="27">
        <v>-2.5</v>
      </c>
      <c r="F14" s="27">
        <v>0</v>
      </c>
      <c r="G14" s="27">
        <v>5.5</v>
      </c>
      <c r="H14" s="28">
        <v>11</v>
      </c>
      <c r="I14" s="72"/>
      <c r="O14" s="91"/>
      <c r="P14" s="91"/>
      <c r="Q14" s="91"/>
    </row>
    <row r="15" spans="2:17" s="64" customFormat="1" ht="14.25" customHeight="1">
      <c r="B15" s="48"/>
      <c r="C15" s="33" t="s">
        <v>3</v>
      </c>
      <c r="D15" s="34">
        <f>IF(D14&lt;&gt;"",$J$7*D14*D14+$K$7*D14+$L$7,"")</f>
        <v>30.672574774489632</v>
      </c>
      <c r="E15" s="34">
        <f>IF(E14&lt;&gt;"",$J$7*E14*E14+$K$7*E14+$L$7,"")</f>
        <v>40.44838318299309</v>
      </c>
      <c r="F15" s="34">
        <f>IF(F14&lt;&gt;"",$J$7*F14*F14+$K$7*F14+$L$7,"")</f>
        <v>50</v>
      </c>
      <c r="G15" s="34">
        <f>IF(G14&lt;&gt;"",$J$7*G14*G14+$K$7*G14+$L$7,"")</f>
        <v>70.22440259534736</v>
      </c>
      <c r="H15" s="34">
        <f>IF(H14&lt;&gt;"",$J$7*H14*H14+$K$7*H14+$L$7,"")</f>
        <v>89.36371788785145</v>
      </c>
      <c r="I15" s="59"/>
      <c r="O15" s="91"/>
      <c r="P15" s="91"/>
      <c r="Q15" s="91"/>
    </row>
    <row r="16" spans="2:17" ht="6.75" customHeight="1">
      <c r="B16" s="41"/>
      <c r="C16" s="39"/>
      <c r="D16" s="39"/>
      <c r="E16" s="39"/>
      <c r="F16" s="39"/>
      <c r="G16" s="39"/>
      <c r="H16" s="39"/>
      <c r="I16" s="56"/>
      <c r="O16" s="91"/>
      <c r="P16" s="91"/>
      <c r="Q16" s="91"/>
    </row>
    <row r="17" spans="2:17" ht="12.75">
      <c r="B17" s="41"/>
      <c r="C17" s="47" t="s">
        <v>5</v>
      </c>
      <c r="D17" s="39"/>
      <c r="E17" s="39"/>
      <c r="F17" s="39"/>
      <c r="G17" s="39"/>
      <c r="H17" s="39"/>
      <c r="I17" s="56"/>
      <c r="O17" s="91"/>
      <c r="P17" s="91"/>
      <c r="Q17" s="91"/>
    </row>
    <row r="18" spans="2:17" ht="5.25" customHeight="1" thickBot="1">
      <c r="B18" s="41"/>
      <c r="C18" s="39"/>
      <c r="D18" s="39"/>
      <c r="E18" s="39"/>
      <c r="F18" s="39"/>
      <c r="G18" s="39"/>
      <c r="H18" s="39"/>
      <c r="I18" s="56"/>
      <c r="O18" s="91"/>
      <c r="P18" s="91"/>
      <c r="Q18" s="91"/>
    </row>
    <row r="19" spans="2:17" s="64" customFormat="1" ht="14.25" customHeight="1" thickBot="1">
      <c r="B19" s="71"/>
      <c r="C19" s="36" t="s">
        <v>12</v>
      </c>
      <c r="D19" s="37">
        <v>0</v>
      </c>
      <c r="E19" s="37">
        <v>40</v>
      </c>
      <c r="F19" s="37">
        <v>70</v>
      </c>
      <c r="G19" s="37">
        <v>83</v>
      </c>
      <c r="H19" s="38">
        <v>90</v>
      </c>
      <c r="I19" s="73"/>
      <c r="O19" s="91"/>
      <c r="P19" s="91"/>
      <c r="Q19" s="91"/>
    </row>
    <row r="20" spans="2:17" ht="18.75" customHeight="1">
      <c r="B20" s="41"/>
      <c r="C20" s="39"/>
      <c r="D20" s="39"/>
      <c r="E20" s="39"/>
      <c r="F20" s="39"/>
      <c r="G20" s="39"/>
      <c r="H20" s="39"/>
      <c r="I20" s="56"/>
      <c r="O20" s="91"/>
      <c r="P20" s="91"/>
      <c r="Q20" s="91"/>
    </row>
    <row r="21" spans="2:17" ht="13.5" thickBot="1">
      <c r="B21" s="44"/>
      <c r="C21" s="45"/>
      <c r="D21" s="45"/>
      <c r="E21" s="45"/>
      <c r="F21" s="45"/>
      <c r="G21" s="45"/>
      <c r="H21" s="45"/>
      <c r="I21" s="60"/>
      <c r="O21" s="91"/>
      <c r="P21" s="91"/>
      <c r="Q21" s="91"/>
    </row>
    <row r="22" spans="9:17" ht="13.5" thickBot="1">
      <c r="I22" s="55"/>
      <c r="O22" s="91"/>
      <c r="P22" s="91"/>
      <c r="Q22" s="91"/>
    </row>
    <row r="23" spans="2:17" ht="18.75">
      <c r="B23" s="88" t="s">
        <v>22</v>
      </c>
      <c r="C23" s="89"/>
      <c r="D23" s="89"/>
      <c r="E23" s="89"/>
      <c r="F23" s="89"/>
      <c r="G23" s="89"/>
      <c r="H23" s="89"/>
      <c r="I23" s="54"/>
      <c r="O23" s="91"/>
      <c r="P23" s="91"/>
      <c r="Q23" s="91"/>
    </row>
    <row r="24" spans="2:17" ht="12.75">
      <c r="B24" s="41"/>
      <c r="C24" s="47" t="s">
        <v>4</v>
      </c>
      <c r="D24" s="39"/>
      <c r="E24" s="39"/>
      <c r="F24" s="39"/>
      <c r="G24" s="39"/>
      <c r="H24" s="39"/>
      <c r="I24" s="56"/>
      <c r="O24" s="91"/>
      <c r="P24" s="91"/>
      <c r="Q24" s="91"/>
    </row>
    <row r="25" spans="2:17" ht="6.75" customHeight="1">
      <c r="B25" s="41"/>
      <c r="C25" s="39"/>
      <c r="D25" s="39"/>
      <c r="E25" s="39"/>
      <c r="F25" s="39"/>
      <c r="G25" s="39"/>
      <c r="H25" s="39"/>
      <c r="I25" s="56"/>
      <c r="O25" s="91"/>
      <c r="P25" s="91"/>
      <c r="Q25" s="91"/>
    </row>
    <row r="26" spans="2:9" s="20" customFormat="1" ht="14.25" customHeight="1" thickBot="1">
      <c r="B26" s="42"/>
      <c r="C26" s="21" t="s">
        <v>2</v>
      </c>
      <c r="D26" s="22">
        <v>0</v>
      </c>
      <c r="E26" s="22">
        <v>25</v>
      </c>
      <c r="F26" s="22">
        <v>50</v>
      </c>
      <c r="G26" s="22">
        <v>75</v>
      </c>
      <c r="H26" s="22">
        <v>100</v>
      </c>
      <c r="I26" s="57"/>
    </row>
    <row r="27" spans="2:9" s="20" customFormat="1" ht="14.25" customHeight="1" thickBot="1">
      <c r="B27" s="70"/>
      <c r="C27" s="26" t="s">
        <v>1</v>
      </c>
      <c r="D27" s="27">
        <v>-11</v>
      </c>
      <c r="E27" s="27">
        <v>-5.5</v>
      </c>
      <c r="F27" s="27">
        <v>0</v>
      </c>
      <c r="G27" s="27">
        <v>5.5</v>
      </c>
      <c r="H27" s="28">
        <v>11</v>
      </c>
      <c r="I27" s="72"/>
    </row>
    <row r="28" spans="2:9" s="64" customFormat="1" ht="14.25" customHeight="1">
      <c r="B28" s="48"/>
      <c r="C28" s="33" t="s">
        <v>3</v>
      </c>
      <c r="D28" s="34">
        <f>IF(D27&lt;&gt;"",$J$7*D27*D27+$K$7*D27+$L$7,"")</f>
        <v>6.2959329007754405</v>
      </c>
      <c r="E28" s="34">
        <f>IF(E27&lt;&gt;"",$J$7*E27*E27+$K$7*E27+$L$7,"")</f>
        <v>28.69051010180936</v>
      </c>
      <c r="F28" s="34">
        <f>IF(F27&lt;&gt;"",$J$7*F27*F27+$K$7*F27+$L$7,"")</f>
        <v>50</v>
      </c>
      <c r="G28" s="34">
        <f>IF(G27&lt;&gt;"",$J$7*G27*G27+$K$7*G27+$L$7,"")</f>
        <v>70.22440259534736</v>
      </c>
      <c r="H28" s="34">
        <f>IF(H27&lt;&gt;"",$J$7*H27*H27+$K$7*H27+$L$7,"")</f>
        <v>89.36371788785145</v>
      </c>
      <c r="I28" s="59"/>
    </row>
    <row r="29" spans="2:9" ht="7.5" customHeight="1">
      <c r="B29" s="41"/>
      <c r="C29" s="39"/>
      <c r="D29" s="39"/>
      <c r="E29" s="39"/>
      <c r="F29" s="39"/>
      <c r="G29" s="39"/>
      <c r="H29" s="39"/>
      <c r="I29" s="56"/>
    </row>
    <row r="30" spans="2:9" ht="12.75">
      <c r="B30" s="41"/>
      <c r="C30" s="47" t="s">
        <v>5</v>
      </c>
      <c r="D30" s="39"/>
      <c r="E30" s="39"/>
      <c r="F30" s="39"/>
      <c r="G30" s="39"/>
      <c r="H30" s="39"/>
      <c r="I30" s="56"/>
    </row>
    <row r="31" spans="2:9" ht="5.25" customHeight="1" thickBot="1">
      <c r="B31" s="41"/>
      <c r="C31" s="39"/>
      <c r="D31" s="39"/>
      <c r="E31" s="39"/>
      <c r="F31" s="39"/>
      <c r="G31" s="39"/>
      <c r="H31" s="39"/>
      <c r="I31" s="56"/>
    </row>
    <row r="32" spans="2:9" s="64" customFormat="1" ht="14.25" customHeight="1" thickBot="1">
      <c r="B32" s="71"/>
      <c r="C32" s="36" t="s">
        <v>12</v>
      </c>
      <c r="D32" s="37">
        <v>100</v>
      </c>
      <c r="E32" s="37">
        <v>90</v>
      </c>
      <c r="F32" s="37">
        <v>80</v>
      </c>
      <c r="G32" s="37">
        <v>90</v>
      </c>
      <c r="H32" s="38">
        <v>100</v>
      </c>
      <c r="I32" s="73"/>
    </row>
    <row r="33" spans="2:9" ht="13.5" thickBot="1">
      <c r="B33" s="44"/>
      <c r="C33" s="45"/>
      <c r="D33" s="45"/>
      <c r="E33" s="45"/>
      <c r="F33" s="45"/>
      <c r="G33" s="45"/>
      <c r="H33" s="45"/>
      <c r="I33" s="60"/>
    </row>
    <row r="34" ht="20.25" customHeight="1" thickBot="1">
      <c r="I34" s="55"/>
    </row>
    <row r="35" spans="2:9" ht="18.75">
      <c r="B35" s="88" t="s">
        <v>20</v>
      </c>
      <c r="C35" s="89"/>
      <c r="D35" s="89"/>
      <c r="E35" s="89"/>
      <c r="F35" s="89"/>
      <c r="G35" s="89"/>
      <c r="H35" s="89"/>
      <c r="I35" s="54"/>
    </row>
    <row r="36" spans="2:9" ht="12.75">
      <c r="B36" s="41"/>
      <c r="C36" s="47" t="s">
        <v>4</v>
      </c>
      <c r="D36" s="39"/>
      <c r="E36" s="39"/>
      <c r="F36" s="39"/>
      <c r="G36" s="39"/>
      <c r="H36" s="39"/>
      <c r="I36" s="56"/>
    </row>
    <row r="37" spans="2:9" ht="12.75">
      <c r="B37" s="41"/>
      <c r="C37" s="39"/>
      <c r="D37" s="39"/>
      <c r="E37" s="39"/>
      <c r="F37" s="39"/>
      <c r="G37" s="39"/>
      <c r="H37" s="39"/>
      <c r="I37" s="56"/>
    </row>
    <row r="38" spans="2:9" s="20" customFormat="1" ht="14.25" customHeight="1" thickBot="1">
      <c r="B38" s="42"/>
      <c r="C38" s="21" t="s">
        <v>2</v>
      </c>
      <c r="D38" s="22">
        <v>0</v>
      </c>
      <c r="E38" s="22">
        <v>25</v>
      </c>
      <c r="F38" s="22">
        <v>50</v>
      </c>
      <c r="G38" s="22">
        <v>75</v>
      </c>
      <c r="H38" s="22">
        <v>100</v>
      </c>
      <c r="I38" s="57"/>
    </row>
    <row r="39" spans="2:9" s="20" customFormat="1" ht="14.25" customHeight="1" thickBot="1">
      <c r="B39" s="70"/>
      <c r="C39" s="26" t="s">
        <v>1</v>
      </c>
      <c r="D39" s="27">
        <v>-11</v>
      </c>
      <c r="E39" s="27">
        <v>-5.5</v>
      </c>
      <c r="F39" s="27">
        <v>0</v>
      </c>
      <c r="G39" s="27">
        <v>5.5</v>
      </c>
      <c r="H39" s="28">
        <v>11</v>
      </c>
      <c r="I39" s="72"/>
    </row>
    <row r="40" spans="2:9" s="64" customFormat="1" ht="14.25" customHeight="1">
      <c r="B40" s="48"/>
      <c r="C40" s="33" t="s">
        <v>3</v>
      </c>
      <c r="D40" s="34">
        <f>IF(D39&lt;&gt;"",$J$7*D39*D39+$K$7*D39+$L$7,"")</f>
        <v>6.2959329007754405</v>
      </c>
      <c r="E40" s="34">
        <f>IF(E39&lt;&gt;"",$J$7*E39*E39+$K$7*E39+$L$7,"")</f>
        <v>28.69051010180936</v>
      </c>
      <c r="F40" s="34">
        <f>IF(F39&lt;&gt;"",$J$7*F39*F39+$K$7*F39+$L$7,"")</f>
        <v>50</v>
      </c>
      <c r="G40" s="34">
        <f>IF(G39&lt;&gt;"",$J$7*G39*G39+$K$7*G39+$L$7,"")</f>
        <v>70.22440259534736</v>
      </c>
      <c r="H40" s="34">
        <f>IF(H39&lt;&gt;"",$J$7*H39*H39+$K$7*H39+$L$7,"")</f>
        <v>89.36371788785145</v>
      </c>
      <c r="I40" s="59"/>
    </row>
    <row r="41" spans="2:9" ht="12.75">
      <c r="B41" s="41"/>
      <c r="C41" s="39"/>
      <c r="D41" s="39"/>
      <c r="E41" s="39"/>
      <c r="F41" s="39"/>
      <c r="G41" s="39"/>
      <c r="H41" s="39"/>
      <c r="I41" s="56"/>
    </row>
    <row r="42" spans="2:9" ht="12.75">
      <c r="B42" s="41"/>
      <c r="C42" s="47" t="s">
        <v>5</v>
      </c>
      <c r="D42" s="39"/>
      <c r="E42" s="39"/>
      <c r="F42" s="39"/>
      <c r="G42" s="39"/>
      <c r="H42" s="39"/>
      <c r="I42" s="56"/>
    </row>
    <row r="43" spans="2:9" ht="13.5" thickBot="1">
      <c r="B43" s="41"/>
      <c r="C43" s="39"/>
      <c r="D43" s="39"/>
      <c r="E43" s="39"/>
      <c r="F43" s="39"/>
      <c r="G43" s="39"/>
      <c r="H43" s="39"/>
      <c r="I43" s="56"/>
    </row>
    <row r="44" spans="2:9" s="64" customFormat="1" ht="14.25" customHeight="1" thickBot="1">
      <c r="B44" s="71"/>
      <c r="C44" s="36" t="s">
        <v>12</v>
      </c>
      <c r="D44" s="37">
        <v>100</v>
      </c>
      <c r="E44" s="37">
        <v>92</v>
      </c>
      <c r="F44" s="37">
        <v>85</v>
      </c>
      <c r="G44" s="37">
        <v>92</v>
      </c>
      <c r="H44" s="38">
        <v>100</v>
      </c>
      <c r="I44" s="73"/>
    </row>
    <row r="45" spans="2:9" ht="13.5" thickBot="1">
      <c r="B45" s="44"/>
      <c r="C45" s="45"/>
      <c r="D45" s="45"/>
      <c r="E45" s="45"/>
      <c r="F45" s="45"/>
      <c r="G45" s="45"/>
      <c r="H45" s="45"/>
      <c r="I45" s="60"/>
    </row>
  </sheetData>
  <sheetProtection/>
  <mergeCells count="5">
    <mergeCell ref="B10:H10"/>
    <mergeCell ref="B3:G3"/>
    <mergeCell ref="B35:H35"/>
    <mergeCell ref="B23:H23"/>
    <mergeCell ref="O13:Q25"/>
  </mergeCells>
  <printOptions/>
  <pageMargins left="0.53" right="0.787401575" top="0.14" bottom="0.13" header="0.25" footer="0.4921259845"/>
  <pageSetup fitToHeight="1" fitToWidth="1"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showGridLines="0" zoomScalePageLayoutView="0" workbookViewId="0" topLeftCell="A1">
      <selection activeCell="O13" sqref="O13:Q25"/>
    </sheetView>
  </sheetViews>
  <sheetFormatPr defaultColWidth="11.421875" defaultRowHeight="12.75"/>
  <cols>
    <col min="1" max="1" width="3.28125" style="1" customWidth="1"/>
    <col min="2" max="2" width="4.140625" style="1" customWidth="1"/>
    <col min="3" max="3" width="20.140625" style="1" customWidth="1"/>
    <col min="4" max="8" width="9.57421875" style="1" customWidth="1"/>
    <col min="9" max="9" width="3.28125" style="1" customWidth="1"/>
    <col min="10" max="12" width="11.421875" style="1" customWidth="1"/>
    <col min="13" max="13" width="9.421875" style="1" customWidth="1"/>
    <col min="14" max="16" width="11.421875" style="1" customWidth="1"/>
    <col min="17" max="17" width="12.57421875" style="1" customWidth="1"/>
    <col min="18" max="16384" width="11.421875" style="1" customWidth="1"/>
  </cols>
  <sheetData>
    <row r="1" ht="6" customHeight="1" thickBot="1"/>
    <row r="2" spans="1:18" ht="10.5" customHeight="1" thickBot="1">
      <c r="A2" s="61"/>
      <c r="B2" s="62"/>
      <c r="C2" s="62"/>
      <c r="D2" s="62"/>
      <c r="E2" s="62"/>
      <c r="F2" s="62"/>
      <c r="G2" s="62"/>
      <c r="H2" s="61"/>
      <c r="N2" s="11" t="s">
        <v>14</v>
      </c>
      <c r="O2" s="12"/>
      <c r="P2" s="3"/>
      <c r="Q2" s="3"/>
      <c r="R2" s="4"/>
    </row>
    <row r="3" spans="1:18" ht="18.75">
      <c r="A3" s="61"/>
      <c r="B3" s="88" t="s">
        <v>0</v>
      </c>
      <c r="C3" s="89"/>
      <c r="D3" s="89"/>
      <c r="E3" s="89"/>
      <c r="F3" s="89"/>
      <c r="G3" s="90"/>
      <c r="H3" s="61"/>
      <c r="J3" s="1" t="s">
        <v>6</v>
      </c>
      <c r="N3" s="19" t="s">
        <v>17</v>
      </c>
      <c r="O3" s="5"/>
      <c r="P3" s="5"/>
      <c r="Q3" s="5"/>
      <c r="R3" s="6"/>
    </row>
    <row r="4" spans="1:18" ht="12.75">
      <c r="A4" s="61"/>
      <c r="B4" s="41"/>
      <c r="C4" s="39"/>
      <c r="D4" s="39">
        <v>1</v>
      </c>
      <c r="E4" s="39">
        <v>2</v>
      </c>
      <c r="F4" s="39">
        <v>3</v>
      </c>
      <c r="G4" s="40"/>
      <c r="H4" s="61"/>
      <c r="N4" s="15" t="s">
        <v>15</v>
      </c>
      <c r="O4" s="13"/>
      <c r="P4" s="13"/>
      <c r="Q4" s="13"/>
      <c r="R4" s="14"/>
    </row>
    <row r="5" spans="1:18" s="20" customFormat="1" ht="14.25" customHeight="1">
      <c r="A5" s="63"/>
      <c r="B5" s="42"/>
      <c r="C5" s="50" t="s">
        <v>2</v>
      </c>
      <c r="D5" s="51">
        <v>0</v>
      </c>
      <c r="E5" s="51">
        <v>50</v>
      </c>
      <c r="F5" s="51">
        <v>100</v>
      </c>
      <c r="G5" s="43" t="s">
        <v>10</v>
      </c>
      <c r="H5" s="63"/>
      <c r="N5" s="23" t="s">
        <v>21</v>
      </c>
      <c r="O5" s="24"/>
      <c r="P5" s="24"/>
      <c r="Q5" s="24"/>
      <c r="R5" s="25"/>
    </row>
    <row r="6" spans="1:18" s="20" customFormat="1" ht="14.25" customHeight="1">
      <c r="A6" s="63"/>
      <c r="B6" s="42"/>
      <c r="C6" s="52" t="s">
        <v>1</v>
      </c>
      <c r="D6" s="53">
        <v>-11</v>
      </c>
      <c r="E6" s="53">
        <v>0.5</v>
      </c>
      <c r="F6" s="53">
        <v>11</v>
      </c>
      <c r="G6" s="43" t="s">
        <v>11</v>
      </c>
      <c r="H6" s="63"/>
      <c r="J6" s="29" t="s">
        <v>7</v>
      </c>
      <c r="K6" s="29" t="s">
        <v>8</v>
      </c>
      <c r="L6" s="29" t="s">
        <v>9</v>
      </c>
      <c r="N6" s="30" t="s">
        <v>16</v>
      </c>
      <c r="O6" s="31"/>
      <c r="P6" s="31"/>
      <c r="Q6" s="31"/>
      <c r="R6" s="32"/>
    </row>
    <row r="7" spans="1:18" ht="20.25" customHeight="1" thickBot="1">
      <c r="A7" s="61"/>
      <c r="B7" s="44"/>
      <c r="C7" s="45"/>
      <c r="D7" s="45"/>
      <c r="E7" s="45"/>
      <c r="F7" s="45"/>
      <c r="G7" s="46"/>
      <c r="H7" s="61"/>
      <c r="J7" s="2">
        <f>((E5-F5)*(D6-E6)-(D5-E5)*(E6-F6))/((E6*E6-F6*F6)*(D6-E6)-(D6*D6-E6*E6)*(E6-F6))</f>
        <v>0.018821757952192736</v>
      </c>
      <c r="K7" s="2">
        <f>(D5-E5)/(D6-E6)-J7*(D6+E6)</f>
        <v>4.545454545454545</v>
      </c>
      <c r="L7" s="2">
        <f>F5-J7*F6*F6-K7*F6</f>
        <v>47.72256728778469</v>
      </c>
      <c r="N7" s="16" t="s">
        <v>18</v>
      </c>
      <c r="O7" s="17"/>
      <c r="P7" s="17"/>
      <c r="Q7" s="17"/>
      <c r="R7" s="18"/>
    </row>
    <row r="8" spans="1:18" ht="12.75">
      <c r="A8" s="61"/>
      <c r="B8" s="61"/>
      <c r="C8" s="61"/>
      <c r="D8" s="61"/>
      <c r="E8" s="61"/>
      <c r="F8" s="61"/>
      <c r="G8" s="61"/>
      <c r="H8" s="61"/>
      <c r="N8" s="10" t="s">
        <v>19</v>
      </c>
      <c r="O8" s="5"/>
      <c r="P8" s="5"/>
      <c r="Q8" s="5"/>
      <c r="R8" s="6"/>
    </row>
    <row r="9" spans="14:18" ht="13.5" thickBot="1">
      <c r="N9" s="7"/>
      <c r="O9" s="8"/>
      <c r="P9" s="8"/>
      <c r="Q9" s="8"/>
      <c r="R9" s="9"/>
    </row>
    <row r="10" spans="2:9" ht="18.75">
      <c r="B10" s="88" t="s">
        <v>13</v>
      </c>
      <c r="C10" s="89"/>
      <c r="D10" s="89"/>
      <c r="E10" s="89"/>
      <c r="F10" s="89"/>
      <c r="G10" s="89"/>
      <c r="H10" s="89"/>
      <c r="I10" s="54"/>
    </row>
    <row r="11" spans="2:9" ht="12.75">
      <c r="B11" s="41"/>
      <c r="C11" s="47" t="s">
        <v>4</v>
      </c>
      <c r="D11" s="39"/>
      <c r="E11" s="39"/>
      <c r="F11" s="39"/>
      <c r="G11" s="39"/>
      <c r="H11" s="39"/>
      <c r="I11" s="56"/>
    </row>
    <row r="12" spans="2:9" ht="6" customHeight="1">
      <c r="B12" s="41"/>
      <c r="C12" s="39"/>
      <c r="D12" s="39"/>
      <c r="E12" s="39"/>
      <c r="F12" s="39"/>
      <c r="G12" s="39"/>
      <c r="H12" s="39"/>
      <c r="I12" s="56"/>
    </row>
    <row r="13" spans="2:17" s="20" customFormat="1" ht="14.25" customHeight="1" thickBot="1">
      <c r="B13" s="42"/>
      <c r="C13" s="21" t="s">
        <v>2</v>
      </c>
      <c r="D13" s="22">
        <v>0</v>
      </c>
      <c r="E13" s="22">
        <v>25</v>
      </c>
      <c r="F13" s="22">
        <v>50</v>
      </c>
      <c r="G13" s="22">
        <v>75</v>
      </c>
      <c r="H13" s="22">
        <v>100</v>
      </c>
      <c r="I13" s="57"/>
      <c r="O13" s="91" t="s">
        <v>34</v>
      </c>
      <c r="P13" s="91"/>
      <c r="Q13" s="91"/>
    </row>
    <row r="14" spans="2:17" s="20" customFormat="1" ht="14.25" customHeight="1" thickBot="1">
      <c r="B14" s="42"/>
      <c r="C14" s="26" t="s">
        <v>1</v>
      </c>
      <c r="D14" s="27">
        <v>-2</v>
      </c>
      <c r="E14" s="27">
        <v>1.5</v>
      </c>
      <c r="F14" s="27">
        <v>5</v>
      </c>
      <c r="G14" s="27">
        <v>8</v>
      </c>
      <c r="H14" s="28">
        <v>9</v>
      </c>
      <c r="I14" s="58"/>
      <c r="O14" s="91"/>
      <c r="P14" s="91"/>
      <c r="Q14" s="91"/>
    </row>
    <row r="15" spans="2:17" s="35" customFormat="1" ht="14.25" customHeight="1">
      <c r="B15" s="48"/>
      <c r="C15" s="33" t="s">
        <v>3</v>
      </c>
      <c r="D15" s="34">
        <f>IF(D14&lt;&gt;"",($J$7*D14*D14+$K$7*D14+$L$7)*2-100,"")</f>
        <v>-22.58610954263125</v>
      </c>
      <c r="E15" s="34">
        <f>IF(E14&lt;&gt;"",($J$7*E14*E14+$K$7*E14+$L$7)*2-100,"")</f>
        <v>9.166196122717878</v>
      </c>
      <c r="F15" s="34">
        <f>IF(F14&lt;&gt;"",($J$7*F14*F14+$K$7*F14+$L$7)*2-100,"")</f>
        <v>41.84076792772447</v>
      </c>
      <c r="G15" s="34">
        <f>IF(G14&lt;&gt;"",($J$7*G14*G14+$K$7*G14+$L$7)*2-100,"")</f>
        <v>70.58159232072279</v>
      </c>
      <c r="H15" s="34">
        <f>IF(H14&lt;&gt;"",($J$7*H14*H14+$K$7*H14+$L$7)*2-100,"")</f>
        <v>80.31244118200641</v>
      </c>
      <c r="I15" s="59"/>
      <c r="O15" s="91"/>
      <c r="P15" s="91"/>
      <c r="Q15" s="91"/>
    </row>
    <row r="16" spans="2:17" ht="6.75" customHeight="1">
      <c r="B16" s="41"/>
      <c r="C16" s="39"/>
      <c r="D16" s="39"/>
      <c r="E16" s="39"/>
      <c r="F16" s="39"/>
      <c r="G16" s="39"/>
      <c r="H16" s="39"/>
      <c r="I16" s="56"/>
      <c r="O16" s="91"/>
      <c r="P16" s="91"/>
      <c r="Q16" s="91"/>
    </row>
    <row r="17" spans="2:17" ht="12.75">
      <c r="B17" s="41"/>
      <c r="C17" s="47" t="s">
        <v>5</v>
      </c>
      <c r="D17" s="39"/>
      <c r="E17" s="39"/>
      <c r="F17" s="39"/>
      <c r="G17" s="39"/>
      <c r="H17" s="39"/>
      <c r="I17" s="56"/>
      <c r="O17" s="91"/>
      <c r="P17" s="91"/>
      <c r="Q17" s="91"/>
    </row>
    <row r="18" spans="2:17" ht="5.25" customHeight="1" thickBot="1">
      <c r="B18" s="41"/>
      <c r="C18" s="39"/>
      <c r="D18" s="39"/>
      <c r="E18" s="39"/>
      <c r="F18" s="39"/>
      <c r="G18" s="39"/>
      <c r="H18" s="39"/>
      <c r="I18" s="56"/>
      <c r="O18" s="91"/>
      <c r="P18" s="91"/>
      <c r="Q18" s="91"/>
    </row>
    <row r="19" spans="2:17" s="35" customFormat="1" ht="14.25" customHeight="1" thickBot="1">
      <c r="B19" s="49"/>
      <c r="C19" s="36" t="s">
        <v>12</v>
      </c>
      <c r="D19" s="37">
        <v>0</v>
      </c>
      <c r="E19" s="37">
        <v>55</v>
      </c>
      <c r="F19" s="37">
        <v>80</v>
      </c>
      <c r="G19" s="37">
        <v>95</v>
      </c>
      <c r="H19" s="38">
        <v>100</v>
      </c>
      <c r="I19" s="59"/>
      <c r="O19" s="91"/>
      <c r="P19" s="91"/>
      <c r="Q19" s="91"/>
    </row>
    <row r="20" spans="2:17" ht="18.75" customHeight="1">
      <c r="B20" s="41"/>
      <c r="C20" s="39"/>
      <c r="D20" s="39"/>
      <c r="E20" s="39"/>
      <c r="F20" s="39"/>
      <c r="G20" s="39"/>
      <c r="H20" s="39"/>
      <c r="I20" s="56"/>
      <c r="O20" s="91"/>
      <c r="P20" s="91"/>
      <c r="Q20" s="91"/>
    </row>
    <row r="21" spans="2:17" ht="13.5" thickBot="1">
      <c r="B21" s="44"/>
      <c r="C21" s="45"/>
      <c r="D21" s="45"/>
      <c r="E21" s="45"/>
      <c r="F21" s="45"/>
      <c r="G21" s="45"/>
      <c r="H21" s="45"/>
      <c r="I21" s="60"/>
      <c r="O21" s="91"/>
      <c r="P21" s="91"/>
      <c r="Q21" s="91"/>
    </row>
    <row r="22" spans="9:17" ht="13.5" thickBot="1">
      <c r="I22" s="55"/>
      <c r="O22" s="91"/>
      <c r="P22" s="91"/>
      <c r="Q22" s="91"/>
    </row>
    <row r="23" spans="2:17" ht="18.75">
      <c r="B23" s="88" t="s">
        <v>22</v>
      </c>
      <c r="C23" s="89"/>
      <c r="D23" s="89"/>
      <c r="E23" s="89"/>
      <c r="F23" s="89"/>
      <c r="G23" s="89"/>
      <c r="H23" s="89"/>
      <c r="I23" s="54"/>
      <c r="O23" s="91"/>
      <c r="P23" s="91"/>
      <c r="Q23" s="91"/>
    </row>
    <row r="24" spans="2:17" ht="12.75">
      <c r="B24" s="41"/>
      <c r="C24" s="47" t="s">
        <v>4</v>
      </c>
      <c r="D24" s="39"/>
      <c r="E24" s="39"/>
      <c r="F24" s="39"/>
      <c r="G24" s="39"/>
      <c r="H24" s="39"/>
      <c r="I24" s="56"/>
      <c r="O24" s="91"/>
      <c r="P24" s="91"/>
      <c r="Q24" s="91"/>
    </row>
    <row r="25" spans="2:17" ht="6.75" customHeight="1">
      <c r="B25" s="41"/>
      <c r="C25" s="39"/>
      <c r="D25" s="39"/>
      <c r="E25" s="39"/>
      <c r="F25" s="39"/>
      <c r="G25" s="39"/>
      <c r="H25" s="39"/>
      <c r="I25" s="56"/>
      <c r="O25" s="91"/>
      <c r="P25" s="91"/>
      <c r="Q25" s="91"/>
    </row>
    <row r="26" spans="2:9" s="20" customFormat="1" ht="14.25" customHeight="1" thickBot="1">
      <c r="B26" s="42"/>
      <c r="C26" s="21" t="s">
        <v>2</v>
      </c>
      <c r="D26" s="22">
        <v>0</v>
      </c>
      <c r="E26" s="22">
        <v>25</v>
      </c>
      <c r="F26" s="22">
        <v>50</v>
      </c>
      <c r="G26" s="22">
        <v>75</v>
      </c>
      <c r="H26" s="22">
        <v>100</v>
      </c>
      <c r="I26" s="57"/>
    </row>
    <row r="27" spans="2:9" s="20" customFormat="1" ht="14.25" customHeight="1" thickBot="1">
      <c r="B27" s="42"/>
      <c r="C27" s="26" t="s">
        <v>1</v>
      </c>
      <c r="D27" s="27">
        <v>-5</v>
      </c>
      <c r="E27" s="27">
        <v>3.5</v>
      </c>
      <c r="F27" s="27">
        <v>7</v>
      </c>
      <c r="G27" s="27">
        <v>9</v>
      </c>
      <c r="H27" s="28">
        <v>10</v>
      </c>
      <c r="I27" s="58"/>
    </row>
    <row r="28" spans="2:9" s="35" customFormat="1" ht="14.25" customHeight="1">
      <c r="B28" s="49"/>
      <c r="C28" s="33" t="s">
        <v>3</v>
      </c>
      <c r="D28" s="34">
        <f>IF(D27&lt;&gt;"",($J$7*D27*D27+$K$7*D27+$L$7)*2-100,"")</f>
        <v>-49.068322981366435</v>
      </c>
      <c r="E28" s="34">
        <f>IF(E27&lt;&gt;"",($J$7*E27*E27+$K$7*E27+$L$7)*2-100,"")</f>
        <v>27.724449463579916</v>
      </c>
      <c r="F28" s="34">
        <f>IF(F27&lt;&gt;"",($J$7*F27*F27+$K$7*F27+$L$7)*2-100,"")</f>
        <v>60.9260304912479</v>
      </c>
      <c r="G28" s="34">
        <f>IF(G27&lt;&gt;"",($J$7*G27*G27+$K$7*G27+$L$7)*2-100,"")</f>
        <v>80.31244118200641</v>
      </c>
      <c r="H28" s="34">
        <f>IF(H27&lt;&gt;"",($J$7*H27*H27+$K$7*H27+$L$7)*2-100,"")</f>
        <v>90.11857707509884</v>
      </c>
      <c r="I28" s="59"/>
    </row>
    <row r="29" spans="2:9" ht="7.5" customHeight="1">
      <c r="B29" s="41"/>
      <c r="C29" s="39"/>
      <c r="D29" s="39"/>
      <c r="E29" s="39"/>
      <c r="F29" s="39"/>
      <c r="G29" s="39"/>
      <c r="H29" s="39"/>
      <c r="I29" s="56"/>
    </row>
    <row r="30" spans="2:9" ht="12.75">
      <c r="B30" s="41"/>
      <c r="C30" s="47" t="s">
        <v>5</v>
      </c>
      <c r="D30" s="39"/>
      <c r="E30" s="39"/>
      <c r="F30" s="39"/>
      <c r="G30" s="39"/>
      <c r="H30" s="39"/>
      <c r="I30" s="56"/>
    </row>
    <row r="31" spans="2:9" ht="5.25" customHeight="1" thickBot="1">
      <c r="B31" s="41"/>
      <c r="C31" s="39"/>
      <c r="D31" s="39"/>
      <c r="E31" s="39"/>
      <c r="F31" s="39"/>
      <c r="G31" s="39"/>
      <c r="H31" s="39"/>
      <c r="I31" s="56"/>
    </row>
    <row r="32" spans="2:9" s="35" customFormat="1" ht="14.25" customHeight="1" thickBot="1">
      <c r="B32" s="49"/>
      <c r="C32" s="36" t="s">
        <v>12</v>
      </c>
      <c r="D32" s="37">
        <v>90</v>
      </c>
      <c r="E32" s="37">
        <v>85</v>
      </c>
      <c r="F32" s="37">
        <v>90</v>
      </c>
      <c r="G32" s="37">
        <v>95</v>
      </c>
      <c r="H32" s="38">
        <v>100</v>
      </c>
      <c r="I32" s="59"/>
    </row>
    <row r="33" spans="2:9" ht="13.5" thickBot="1">
      <c r="B33" s="44"/>
      <c r="C33" s="45"/>
      <c r="D33" s="45"/>
      <c r="E33" s="45"/>
      <c r="F33" s="45"/>
      <c r="G33" s="45"/>
      <c r="H33" s="45"/>
      <c r="I33" s="60"/>
    </row>
    <row r="34" ht="20.25" customHeight="1" thickBot="1">
      <c r="I34" s="55"/>
    </row>
    <row r="35" spans="2:9" ht="18.75">
      <c r="B35" s="88" t="s">
        <v>20</v>
      </c>
      <c r="C35" s="89"/>
      <c r="D35" s="89"/>
      <c r="E35" s="89"/>
      <c r="F35" s="89"/>
      <c r="G35" s="89"/>
      <c r="H35" s="89"/>
      <c r="I35" s="54"/>
    </row>
    <row r="36" spans="2:9" ht="12.75">
      <c r="B36" s="41"/>
      <c r="C36" s="47" t="s">
        <v>4</v>
      </c>
      <c r="D36" s="39"/>
      <c r="E36" s="39"/>
      <c r="F36" s="39"/>
      <c r="G36" s="39"/>
      <c r="H36" s="39"/>
      <c r="I36" s="56"/>
    </row>
    <row r="37" spans="2:9" ht="12.75">
      <c r="B37" s="41"/>
      <c r="C37" s="39"/>
      <c r="D37" s="39"/>
      <c r="E37" s="39"/>
      <c r="F37" s="39"/>
      <c r="G37" s="39"/>
      <c r="H37" s="39"/>
      <c r="I37" s="56"/>
    </row>
    <row r="38" spans="2:9" s="20" customFormat="1" ht="14.25" customHeight="1" thickBot="1">
      <c r="B38" s="42"/>
      <c r="C38" s="21" t="s">
        <v>2</v>
      </c>
      <c r="D38" s="22">
        <v>0</v>
      </c>
      <c r="E38" s="22">
        <v>25</v>
      </c>
      <c r="F38" s="22">
        <v>50</v>
      </c>
      <c r="G38" s="22">
        <v>75</v>
      </c>
      <c r="H38" s="22">
        <v>100</v>
      </c>
      <c r="I38" s="57"/>
    </row>
    <row r="39" spans="2:9" s="20" customFormat="1" ht="14.25" customHeight="1" thickBot="1">
      <c r="B39" s="42"/>
      <c r="C39" s="26" t="s">
        <v>1</v>
      </c>
      <c r="D39" s="27">
        <v>-10</v>
      </c>
      <c r="E39" s="27">
        <v>-6</v>
      </c>
      <c r="F39" s="27">
        <v>0</v>
      </c>
      <c r="G39" s="27">
        <v>6</v>
      </c>
      <c r="H39" s="28">
        <v>10</v>
      </c>
      <c r="I39" s="58"/>
    </row>
    <row r="40" spans="2:9" s="35" customFormat="1" ht="14.25" customHeight="1">
      <c r="B40" s="49"/>
      <c r="C40" s="33" t="s">
        <v>3</v>
      </c>
      <c r="D40" s="34">
        <f>IF(D39&lt;&gt;"",($J$7*D39*D39+$K$7*D39+$L$7)*2-100,"")</f>
        <v>-91.69960474308297</v>
      </c>
      <c r="E40" s="34">
        <f>IF(E39&lt;&gt;"",($J$7*E39*E39+$K$7*E39+$L$7)*2-100,"")</f>
        <v>-57.74515339732728</v>
      </c>
      <c r="F40" s="34">
        <f>IF(F39&lt;&gt;"",($J$7*F39*F39+$K$7*F39+$L$7)*2-100,"")</f>
        <v>-4.554865424430616</v>
      </c>
      <c r="G40" s="34">
        <f>IF(G39&lt;&gt;"",($J$7*G39*G39+$K$7*G39+$L$7)*2-100,"")</f>
        <v>51.34575569358179</v>
      </c>
      <c r="H40" s="34">
        <f>IF(H39&lt;&gt;"",($J$7*H39*H39+$K$7*H39+$L$7)*2-100,"")</f>
        <v>90.11857707509884</v>
      </c>
      <c r="I40" s="59"/>
    </row>
    <row r="41" spans="2:9" ht="12.75">
      <c r="B41" s="41"/>
      <c r="C41" s="39"/>
      <c r="D41" s="39"/>
      <c r="E41" s="39"/>
      <c r="F41" s="39"/>
      <c r="G41" s="39"/>
      <c r="H41" s="39"/>
      <c r="I41" s="56"/>
    </row>
    <row r="42" spans="2:9" ht="12.75">
      <c r="B42" s="41"/>
      <c r="C42" s="47" t="s">
        <v>5</v>
      </c>
      <c r="D42" s="39"/>
      <c r="E42" s="39"/>
      <c r="F42" s="39"/>
      <c r="G42" s="39"/>
      <c r="H42" s="39"/>
      <c r="I42" s="56"/>
    </row>
    <row r="43" spans="2:9" ht="13.5" thickBot="1">
      <c r="B43" s="41"/>
      <c r="C43" s="39"/>
      <c r="D43" s="39"/>
      <c r="E43" s="39"/>
      <c r="F43" s="39"/>
      <c r="G43" s="39"/>
      <c r="H43" s="39"/>
      <c r="I43" s="56"/>
    </row>
    <row r="44" spans="2:9" s="35" customFormat="1" ht="14.25" customHeight="1" thickBot="1">
      <c r="B44" s="49"/>
      <c r="C44" s="36" t="s">
        <v>12</v>
      </c>
      <c r="D44" s="37">
        <v>100</v>
      </c>
      <c r="E44" s="37">
        <v>93</v>
      </c>
      <c r="F44" s="37">
        <v>87</v>
      </c>
      <c r="G44" s="37">
        <v>93</v>
      </c>
      <c r="H44" s="38">
        <v>100</v>
      </c>
      <c r="I44" s="59"/>
    </row>
    <row r="45" spans="2:9" ht="13.5" thickBot="1">
      <c r="B45" s="44"/>
      <c r="C45" s="45"/>
      <c r="D45" s="45"/>
      <c r="E45" s="45"/>
      <c r="F45" s="45"/>
      <c r="G45" s="45"/>
      <c r="H45" s="45"/>
      <c r="I45" s="60"/>
    </row>
  </sheetData>
  <sheetProtection/>
  <mergeCells count="5">
    <mergeCell ref="B10:H10"/>
    <mergeCell ref="B3:G3"/>
    <mergeCell ref="B35:H35"/>
    <mergeCell ref="B23:H23"/>
    <mergeCell ref="O13:Q25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5"/>
  <sheetViews>
    <sheetView showGridLines="0" tabSelected="1" zoomScalePageLayoutView="0" workbookViewId="0" topLeftCell="A1">
      <selection activeCell="C19" sqref="C19"/>
    </sheetView>
  </sheetViews>
  <sheetFormatPr defaultColWidth="11.421875" defaultRowHeight="12.75"/>
  <cols>
    <col min="1" max="1" width="4.140625" style="0" customWidth="1"/>
    <col min="2" max="2" width="24.140625" style="0" bestFit="1" customWidth="1"/>
    <col min="3" max="3" width="13.421875" style="65" customWidth="1"/>
    <col min="4" max="4" width="11.8515625" style="65" customWidth="1"/>
  </cols>
  <sheetData>
    <row r="3" ht="12.75">
      <c r="B3" s="87" t="s">
        <v>33</v>
      </c>
    </row>
    <row r="5" ht="13.5" thickBot="1">
      <c r="B5" t="s">
        <v>30</v>
      </c>
    </row>
    <row r="6" spans="2:4" ht="12.75">
      <c r="B6" s="68" t="s">
        <v>25</v>
      </c>
      <c r="C6" s="83">
        <v>3700</v>
      </c>
      <c r="D6"/>
    </row>
    <row r="7" spans="2:4" ht="13.5" thickBot="1">
      <c r="B7" s="69" t="s">
        <v>27</v>
      </c>
      <c r="C7" s="84">
        <v>0.83</v>
      </c>
      <c r="D7"/>
    </row>
    <row r="8" spans="2:4" ht="12.75">
      <c r="B8" s="78"/>
      <c r="C8" s="79"/>
      <c r="D8"/>
    </row>
    <row r="9" spans="2:4" ht="13.5" thickBot="1">
      <c r="B9" s="81" t="s">
        <v>31</v>
      </c>
      <c r="D9"/>
    </row>
    <row r="10" spans="2:4" ht="12.75">
      <c r="B10" s="68" t="s">
        <v>26</v>
      </c>
      <c r="C10" s="85">
        <v>150</v>
      </c>
      <c r="D10"/>
    </row>
    <row r="11" spans="2:4" ht="13.5" thickBot="1">
      <c r="B11" s="69" t="s">
        <v>28</v>
      </c>
      <c r="C11" s="86">
        <v>11</v>
      </c>
      <c r="D11"/>
    </row>
    <row r="12" spans="2:4" ht="12.75">
      <c r="B12" s="78"/>
      <c r="C12" s="80"/>
      <c r="D12" s="82"/>
    </row>
    <row r="13" ht="13.5" thickBot="1">
      <c r="B13" s="81" t="s">
        <v>32</v>
      </c>
    </row>
    <row r="14" spans="2:4" ht="12.75">
      <c r="B14" s="74" t="s">
        <v>24</v>
      </c>
      <c r="C14" s="66">
        <v>2400</v>
      </c>
      <c r="D14" s="75" t="str">
        <f>IF(C14="",IF(C15="","pignon moteur ?",C15*C6*C11*C7/C10),"Fixed")</f>
        <v>Fixed</v>
      </c>
    </row>
    <row r="15" spans="2:4" ht="13.5" thickBot="1">
      <c r="B15" s="76" t="s">
        <v>23</v>
      </c>
      <c r="C15" s="67"/>
      <c r="D15" s="77">
        <f>IF(C15="",IF(C14="","Vitesse rotor ?",C14*C10/C6/C11/C7),"Fixed")</f>
        <v>10.656878126757645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lolo31</dc:creator>
  <cp:keywords/>
  <dc:description/>
  <cp:lastModifiedBy>drv</cp:lastModifiedBy>
  <cp:lastPrinted>2005-09-15T19:48:20Z</cp:lastPrinted>
  <dcterms:created xsi:type="dcterms:W3CDTF">2004-05-30T08:49:26Z</dcterms:created>
  <dcterms:modified xsi:type="dcterms:W3CDTF">2013-07-27T11:28:25Z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221647937</vt:i4>
  </property>
  <property fmtid="{D5CDD505-2E9C-101B-9397-08002B2CF9AE}" pid="3" name="_EmailSubject">
    <vt:lpwstr>réglâges pas</vt:lpwstr>
  </property>
  <property fmtid="{D5CDD505-2E9C-101B-9397-08002B2CF9AE}" pid="4" name="_AuthorEmail">
    <vt:lpwstr>patrick.burnet@lausanne.ch</vt:lpwstr>
  </property>
  <property fmtid="{D5CDD505-2E9C-101B-9397-08002B2CF9AE}" pid="5" name="_AuthorEmailDisplayName">
    <vt:lpwstr>Burnet Patrick</vt:lpwstr>
  </property>
  <property fmtid="{D5CDD505-2E9C-101B-9397-08002B2CF9AE}" pid="6" name="_ReviewingToolsShownOnce">
    <vt:lpwstr/>
  </property>
</Properties>
</file>